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430 Вентиляторы для вентиляции колодцев (ГПБ-2580)\ЗК МСП СКС-2430\"/>
    </mc:Choice>
  </mc:AlternateContent>
  <bookViews>
    <workbookView xWindow="0" yWindow="0" windowWidth="19170" windowHeight="69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Обоснование!$A$17:$AD$24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8" i="1" l="1"/>
  <c r="M18" i="1"/>
  <c r="L18" i="1"/>
  <c r="K18" i="1"/>
  <c r="AA18" i="1" s="1"/>
  <c r="AB18" i="1" l="1"/>
  <c r="AC18" i="1" l="1"/>
  <c r="AD18" i="1"/>
  <c r="AC19" i="1" l="1"/>
</calcChain>
</file>

<file path=xl/sharedStrings.xml><?xml version="1.0" encoding="utf-8"?>
<sst xmlns="http://schemas.openxmlformats.org/spreadsheetml/2006/main" count="90" uniqueCount="87">
  <si>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</si>
  <si>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</si>
  <si>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</si>
  <si>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</si>
  <si>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</si>
  <si>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</si>
  <si>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</si>
  <si>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</si>
  <si>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</si>
  <si>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</si>
  <si>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</si>
  <si>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</si>
  <si>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</si>
  <si>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</si>
  <si>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</si>
  <si>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</si>
  <si>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</si>
  <si>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</si>
  <si>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</si>
  <si>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</si>
  <si>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</si>
  <si>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</si>
  <si>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</si>
  <si>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</si>
  <si>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</si>
  <si>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</si>
  <si>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</si>
  <si>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</si>
  <si>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</si>
  <si>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</si>
  <si>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</si>
  <si>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</si>
  <si>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</si>
  <si>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</si>
  <si>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</si>
  <si>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</si>
  <si>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</si>
  <si>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</si>
  <si>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</si>
  <si>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</si>
  <si>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</si>
  <si>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</si>
  <si>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</si>
  <si>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</si>
  <si>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</si>
  <si>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</si>
  <si>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</si>
  <si>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</si>
  <si>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</si>
  <si>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</si>
  <si>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</si>
  <si>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</si>
  <si>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</si>
  <si>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</si>
  <si>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</si>
  <si>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</si>
  <si>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</si>
  <si>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</si>
  <si>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</si>
  <si>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</si>
  <si>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</si>
  <si>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</si>
  <si>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</si>
  <si>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</si>
  <si>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</si>
  <si>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</si>
  <si>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Инженер</t>
  </si>
  <si>
    <t>Захаров Д.В.</t>
  </si>
  <si>
    <t>Д..В. Захаров</t>
  </si>
  <si>
    <t>дата</t>
  </si>
  <si>
    <t>должность</t>
  </si>
  <si>
    <t>подпись</t>
  </si>
  <si>
    <t>Руководитель подразделения снабжения: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</si>
  <si>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</si>
  <si>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</si>
  <si>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Поставщик №1</t>
  </si>
  <si>
    <t>Поставщик №2</t>
  </si>
  <si>
    <t>Поставщик №3</t>
  </si>
  <si>
    <t>Директор по закупкам и логистике</t>
  </si>
  <si>
    <t>И.В. Тексин</t>
  </si>
  <si>
    <t>г. Самара, ул. Антонова-Овсеенко, 48</t>
  </si>
  <si>
    <t>Приборы</t>
  </si>
  <si>
    <t>Вентилятор для вентиляции колодцев марка ВСП-500М (12В, 220В, без применения внешних преобразователей)</t>
  </si>
  <si>
    <t>ЕМ000052</t>
  </si>
  <si>
    <t>ЕМ</t>
  </si>
  <si>
    <t>Оборудование механическое</t>
  </si>
  <si>
    <t>Вентиляция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</si>
</sst>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266760</xdr:colOff>
      <xdr:row>15</xdr:row>
      <xdr:rowOff>609480</xdr:rowOff>
    </xdr:from>
    <xdr:to>
      <xdr:col>28</xdr:col>
      <xdr:colOff>418680</xdr:colOff>
      <xdr:row>16</xdr:row>
      <xdr:rowOff>171000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7086320" y="4781160"/>
          <a:ext cx="151920" cy="22824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28</xdr:col>
      <xdr:colOff>70200</xdr:colOff>
      <xdr:row>18</xdr:row>
      <xdr:rowOff>15840</xdr:rowOff>
    </xdr:from>
    <xdr:to>
      <xdr:col>29</xdr:col>
      <xdr:colOff>2880</xdr:colOff>
      <xdr:row>18</xdr:row>
      <xdr:rowOff>16200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39"/>
  <sheetViews>
    <sheetView tabSelected="1" view="pageBreakPreview" zoomScale="70" zoomScaleNormal="70" zoomScalePageLayoutView="7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G16" sqref="AG16"/>
    </sheetView>
  </sheetViews>
  <sheetFormatPr defaultColWidth="8.85546875" defaultRowHeight="12.75" x14ac:dyDescent="0.2"/>
  <cols>
    <col min="1" max="1" width="4.42578125" style="1" customWidth="1"/>
    <col min="2" max="2" width="10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3" width="12.7109375" style="1" customWidth="1"/>
    <col min="14" max="14" width="13.42578125" style="1" customWidth="1"/>
    <col min="15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8.28515625" style="1" customWidth="1"/>
    <col min="30" max="30" width="14.28515625" style="1" customWidth="1"/>
    <col min="31" max="1024" width="8.8554687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customHeight="1" x14ac:dyDescent="0.25"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48" t="s">
        <v>5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1:30" s="5" customFormat="1" ht="19.5" customHeight="1" x14ac:dyDescent="0.2">
      <c r="C7" s="6" t="s">
        <v>6</v>
      </c>
      <c r="D7" s="48" t="s">
        <v>84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30" s="5" customFormat="1" ht="19.5" customHeight="1" x14ac:dyDescent="0.2">
      <c r="C8" s="6" t="s">
        <v>7</v>
      </c>
      <c r="D8" s="48" t="s">
        <v>81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</row>
    <row r="9" spans="1:30" s="5" customFormat="1" ht="19.5" customHeight="1" x14ac:dyDescent="0.2">
      <c r="C9" s="6" t="s">
        <v>8</v>
      </c>
      <c r="D9" s="48" t="s">
        <v>85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</row>
    <row r="10" spans="1:30" s="5" customFormat="1" ht="19.5" customHeight="1" x14ac:dyDescent="0.2">
      <c r="C10" s="6" t="s">
        <v>9</v>
      </c>
      <c r="D10" s="48" t="s">
        <v>86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</row>
    <row r="11" spans="1:30" s="5" customFormat="1" ht="27" customHeight="1" x14ac:dyDescent="0.2">
      <c r="C11" s="6" t="s">
        <v>10</v>
      </c>
      <c r="D11" s="48" t="s">
        <v>80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</row>
    <row r="12" spans="1:30" s="5" customFormat="1" ht="45.75" customHeight="1" x14ac:dyDescent="0.2">
      <c r="C12" s="6" t="s">
        <v>11</v>
      </c>
      <c r="D12" s="48" t="s">
        <v>12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</row>
    <row r="13" spans="1:30" ht="16.5" customHeight="1" x14ac:dyDescent="0.2"/>
    <row r="14" spans="1:30" ht="33.75" customHeight="1" x14ac:dyDescent="0.2">
      <c r="A14" s="49" t="s">
        <v>13</v>
      </c>
      <c r="B14" s="49" t="s">
        <v>14</v>
      </c>
      <c r="C14" s="49" t="s">
        <v>15</v>
      </c>
      <c r="D14" s="49" t="s">
        <v>16</v>
      </c>
      <c r="E14" s="49" t="s">
        <v>17</v>
      </c>
      <c r="F14" s="49" t="s">
        <v>18</v>
      </c>
      <c r="G14" s="49"/>
      <c r="H14" s="49"/>
      <c r="I14" s="49"/>
      <c r="J14" s="50" t="s">
        <v>19</v>
      </c>
      <c r="K14" s="49" t="s">
        <v>20</v>
      </c>
      <c r="L14" s="51" t="s">
        <v>21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2" t="s">
        <v>22</v>
      </c>
      <c r="AB14" s="53" t="s">
        <v>23</v>
      </c>
      <c r="AC14" s="49" t="s">
        <v>24</v>
      </c>
      <c r="AD14" s="54" t="s">
        <v>25</v>
      </c>
    </row>
    <row r="15" spans="1:30" ht="28.5" customHeight="1" x14ac:dyDescent="0.2">
      <c r="A15" s="49"/>
      <c r="B15" s="49"/>
      <c r="C15" s="49"/>
      <c r="D15" s="49"/>
      <c r="E15" s="49"/>
      <c r="F15" s="49" t="s">
        <v>26</v>
      </c>
      <c r="G15" s="49" t="s">
        <v>27</v>
      </c>
      <c r="H15" s="49" t="s">
        <v>28</v>
      </c>
      <c r="I15" s="49" t="s">
        <v>29</v>
      </c>
      <c r="J15" s="50"/>
      <c r="K15" s="50"/>
      <c r="L15" s="55" t="s">
        <v>30</v>
      </c>
      <c r="M15" s="55"/>
      <c r="N15" s="55"/>
      <c r="O15" s="55"/>
      <c r="P15" s="55"/>
      <c r="Q15" s="55" t="s">
        <v>31</v>
      </c>
      <c r="R15" s="55"/>
      <c r="S15" s="55"/>
      <c r="T15" s="55"/>
      <c r="U15" s="55"/>
      <c r="V15" s="49" t="s">
        <v>32</v>
      </c>
      <c r="W15" s="49"/>
      <c r="X15" s="49"/>
      <c r="Y15" s="49"/>
      <c r="Z15" s="49"/>
      <c r="AA15" s="52"/>
      <c r="AB15" s="53"/>
      <c r="AC15" s="53"/>
      <c r="AD15" s="54"/>
    </row>
    <row r="16" spans="1:30" ht="52.5" customHeight="1" x14ac:dyDescent="0.2">
      <c r="A16" s="49"/>
      <c r="B16" s="49"/>
      <c r="C16" s="49"/>
      <c r="D16" s="49"/>
      <c r="E16" s="49"/>
      <c r="F16" s="49"/>
      <c r="G16" s="49"/>
      <c r="H16" s="49"/>
      <c r="I16" s="49"/>
      <c r="J16" s="50"/>
      <c r="K16" s="50"/>
      <c r="L16" s="8" t="s">
        <v>75</v>
      </c>
      <c r="M16" s="8" t="s">
        <v>76</v>
      </c>
      <c r="N16" s="8" t="s">
        <v>77</v>
      </c>
      <c r="O16" s="8"/>
      <c r="P16" s="7" t="s">
        <v>33</v>
      </c>
      <c r="Q16" s="7" t="s">
        <v>34</v>
      </c>
      <c r="R16" s="7" t="s">
        <v>35</v>
      </c>
      <c r="S16" s="7" t="s">
        <v>36</v>
      </c>
      <c r="T16" s="7" t="s">
        <v>37</v>
      </c>
      <c r="U16" s="7" t="s">
        <v>38</v>
      </c>
      <c r="V16" s="7" t="s">
        <v>39</v>
      </c>
      <c r="W16" s="7" t="s">
        <v>40</v>
      </c>
      <c r="X16" s="7" t="s">
        <v>41</v>
      </c>
      <c r="Y16" s="7" t="s">
        <v>42</v>
      </c>
      <c r="Z16" s="7" t="s">
        <v>43</v>
      </c>
      <c r="AA16" s="52"/>
      <c r="AB16" s="53"/>
      <c r="AC16" s="53"/>
      <c r="AD16" s="54"/>
    </row>
    <row r="17" spans="1:30" s="13" customFormat="1" ht="15.75" customHeight="1" x14ac:dyDescent="0.2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44</v>
      </c>
      <c r="M17" s="9" t="s">
        <v>45</v>
      </c>
      <c r="N17" s="9" t="s">
        <v>46</v>
      </c>
      <c r="O17" s="9" t="s">
        <v>47</v>
      </c>
      <c r="P17" s="9" t="s">
        <v>48</v>
      </c>
      <c r="Q17" s="9" t="s">
        <v>49</v>
      </c>
      <c r="R17" s="9" t="s">
        <v>50</v>
      </c>
      <c r="S17" s="9" t="s">
        <v>51</v>
      </c>
      <c r="T17" s="9" t="s">
        <v>52</v>
      </c>
      <c r="U17" s="9" t="s">
        <v>53</v>
      </c>
      <c r="V17" s="9" t="s">
        <v>54</v>
      </c>
      <c r="W17" s="9" t="s">
        <v>55</v>
      </c>
      <c r="X17" s="9" t="s">
        <v>56</v>
      </c>
      <c r="Y17" s="9" t="s">
        <v>57</v>
      </c>
      <c r="Z17" s="9" t="s">
        <v>58</v>
      </c>
      <c r="AA17" s="12">
        <v>13</v>
      </c>
      <c r="AB17" s="12">
        <v>14</v>
      </c>
      <c r="AC17" s="12">
        <v>15</v>
      </c>
      <c r="AD17" s="12">
        <v>16</v>
      </c>
    </row>
    <row r="18" spans="1:30" s="13" customFormat="1" ht="43.5" customHeight="1" x14ac:dyDescent="0.2">
      <c r="A18" s="14">
        <v>1</v>
      </c>
      <c r="B18" s="15" t="s">
        <v>83</v>
      </c>
      <c r="C18" s="16" t="s">
        <v>82</v>
      </c>
      <c r="D18" s="17" t="s">
        <v>59</v>
      </c>
      <c r="E18" s="18">
        <v>34</v>
      </c>
      <c r="F18" s="19">
        <v>33900</v>
      </c>
      <c r="G18" s="20">
        <v>37</v>
      </c>
      <c r="H18" s="21">
        <v>44586</v>
      </c>
      <c r="I18" s="21"/>
      <c r="J18" s="22">
        <v>1.0379</v>
      </c>
      <c r="K18" s="20">
        <f t="shared" ref="K18" si="0">IF(SUM(F18)=0,"",F18*J18)</f>
        <v>35184.810000000005</v>
      </c>
      <c r="L18" s="23">
        <f>38820/1.2</f>
        <v>32350</v>
      </c>
      <c r="M18" s="23">
        <f>39390/1.2</f>
        <v>32825</v>
      </c>
      <c r="N18" s="23">
        <f>39810/1.2</f>
        <v>33175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ref="AA18" si="1">COUNTIF(K18:Z18,"&gt;0")</f>
        <v>4</v>
      </c>
      <c r="AB18" s="25">
        <f t="shared" ref="AB18" si="2">CEILING(SUM(K18:Z18)/COUNTIF(K18:Z18,"&gt;0"),0.01)</f>
        <v>33383.71</v>
      </c>
      <c r="AC18" s="25">
        <f t="shared" ref="AC18" si="3">AB18*E18</f>
        <v>1135046.1399999999</v>
      </c>
      <c r="AD18" s="26">
        <f t="shared" ref="AD18" si="4">STDEV(K18:Z18)/AB18*100</f>
        <v>3.736638604361469</v>
      </c>
    </row>
    <row r="19" spans="1:30" ht="24" customHeight="1" x14ac:dyDescent="0.2">
      <c r="A19" s="27"/>
      <c r="B19" s="28"/>
      <c r="C19" s="56" t="s">
        <v>60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30"/>
      <c r="AC19" s="30">
        <f>SUM(AC18:AC18)</f>
        <v>1135046.1399999999</v>
      </c>
      <c r="AD19" s="31"/>
    </row>
    <row r="20" spans="1:30" ht="13.5" customHeight="1" x14ac:dyDescent="0.2"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3"/>
    </row>
    <row r="21" spans="1:30" s="34" customFormat="1" ht="13.5" customHeight="1" x14ac:dyDescent="0.2">
      <c r="C21" s="34" t="s">
        <v>61</v>
      </c>
    </row>
    <row r="22" spans="1:30" s="34" customFormat="1" ht="15" customHeight="1" x14ac:dyDescent="0.2">
      <c r="C22" s="35" t="s">
        <v>62</v>
      </c>
    </row>
    <row r="23" spans="1:30" s="34" customFormat="1" ht="15" customHeight="1" x14ac:dyDescent="0.2">
      <c r="C23" s="35" t="s">
        <v>63</v>
      </c>
    </row>
    <row r="24" spans="1:30" s="34" customFormat="1" ht="15" customHeight="1" x14ac:dyDescent="0.2">
      <c r="C24" s="35" t="s">
        <v>64</v>
      </c>
    </row>
    <row r="25" spans="1:30" ht="13.5" customHeight="1" x14ac:dyDescent="0.2">
      <c r="L25" s="36"/>
    </row>
    <row r="26" spans="1:30" s="37" customFormat="1" ht="13.5" customHeight="1" x14ac:dyDescent="0.25">
      <c r="C26" s="38" t="s">
        <v>65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7" customFormat="1" ht="13.5" customHeight="1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7" customFormat="1" ht="13.5" customHeight="1" x14ac:dyDescent="0.25">
      <c r="C28" s="39">
        <v>44677</v>
      </c>
      <c r="D28" s="40"/>
      <c r="E28" s="40"/>
      <c r="F28" s="57" t="s">
        <v>66</v>
      </c>
      <c r="G28" s="57"/>
      <c r="H28" s="57"/>
      <c r="I28" s="57"/>
      <c r="J28" s="57"/>
      <c r="K28" s="42"/>
      <c r="L28" s="57"/>
      <c r="M28" s="57"/>
      <c r="N28" s="57"/>
      <c r="O28" s="43"/>
      <c r="P28" s="43"/>
      <c r="Q28" s="1"/>
      <c r="R28" s="1"/>
      <c r="S28" s="1"/>
      <c r="T28" s="1"/>
      <c r="U28" s="1"/>
      <c r="V28" s="39" t="s">
        <v>67</v>
      </c>
      <c r="W28" s="39"/>
      <c r="X28" s="39"/>
      <c r="Y28" s="39"/>
      <c r="Z28" s="39"/>
      <c r="AA28" s="58" t="s">
        <v>68</v>
      </c>
      <c r="AB28" s="58"/>
      <c r="AC28" s="44"/>
    </row>
    <row r="29" spans="1:30" s="37" customFormat="1" ht="13.5" customHeight="1" x14ac:dyDescent="0.25">
      <c r="C29" s="45" t="s">
        <v>69</v>
      </c>
      <c r="D29" s="40"/>
      <c r="E29" s="40"/>
      <c r="F29" s="59" t="s">
        <v>70</v>
      </c>
      <c r="G29" s="59"/>
      <c r="H29" s="59"/>
      <c r="I29" s="59"/>
      <c r="J29" s="59"/>
      <c r="K29" s="1"/>
      <c r="L29" s="60" t="s">
        <v>71</v>
      </c>
      <c r="M29" s="60"/>
      <c r="N29" s="60"/>
      <c r="O29" s="43"/>
      <c r="P29" s="43"/>
      <c r="Q29" s="1"/>
      <c r="R29" s="1"/>
      <c r="S29" s="1"/>
      <c r="T29" s="1"/>
      <c r="U29" s="1"/>
      <c r="V29" s="45"/>
      <c r="W29" s="45"/>
      <c r="X29" s="45"/>
      <c r="Y29" s="45"/>
      <c r="Z29" s="45"/>
      <c r="AA29" s="45"/>
      <c r="AB29" s="45"/>
    </row>
    <row r="30" spans="1:30" ht="13.5" customHeight="1" x14ac:dyDescent="0.2">
      <c r="C30" s="46"/>
    </row>
    <row r="31" spans="1:30" ht="13.5" customHeight="1" x14ac:dyDescent="0.2">
      <c r="C31" s="38" t="s">
        <v>72</v>
      </c>
    </row>
    <row r="32" spans="1:30" ht="13.5" customHeight="1" x14ac:dyDescent="0.2"/>
    <row r="33" spans="3:30" x14ac:dyDescent="0.2">
      <c r="C33" s="39">
        <v>44677</v>
      </c>
      <c r="D33" s="40"/>
      <c r="E33" s="40"/>
      <c r="F33" s="57" t="s">
        <v>78</v>
      </c>
      <c r="G33" s="57"/>
      <c r="H33" s="57"/>
      <c r="I33" s="57"/>
      <c r="J33" s="57"/>
      <c r="K33" s="42"/>
      <c r="L33" s="57"/>
      <c r="M33" s="57"/>
      <c r="N33" s="57"/>
      <c r="O33" s="43"/>
      <c r="P33" s="43"/>
      <c r="V33" s="39" t="s">
        <v>73</v>
      </c>
      <c r="W33" s="39"/>
      <c r="X33" s="39"/>
      <c r="Y33" s="39"/>
      <c r="Z33" s="39"/>
      <c r="AA33" s="58" t="s">
        <v>79</v>
      </c>
      <c r="AB33" s="58"/>
    </row>
    <row r="34" spans="3:30" x14ac:dyDescent="0.2">
      <c r="C34" s="45" t="s">
        <v>69</v>
      </c>
      <c r="D34" s="40"/>
      <c r="E34" s="40"/>
      <c r="F34" s="59" t="s">
        <v>70</v>
      </c>
      <c r="G34" s="59"/>
      <c r="H34" s="59"/>
      <c r="I34" s="59"/>
      <c r="J34" s="59"/>
      <c r="L34" s="60" t="s">
        <v>71</v>
      </c>
      <c r="M34" s="60"/>
      <c r="N34" s="60"/>
      <c r="O34" s="43"/>
      <c r="P34" s="43"/>
      <c r="V34" s="45"/>
      <c r="W34" s="45"/>
      <c r="X34" s="45"/>
      <c r="Y34" s="45"/>
      <c r="Z34" s="45"/>
      <c r="AA34" s="45"/>
      <c r="AB34" s="45"/>
    </row>
    <row r="37" spans="3:30" x14ac:dyDescent="0.2">
      <c r="C37" s="38" t="s">
        <v>74</v>
      </c>
    </row>
    <row r="39" spans="3:30" x14ac:dyDescent="0.2"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</row>
  </sheetData>
  <autoFilter ref="A17:AD24"/>
  <mergeCells count="39">
    <mergeCell ref="F33:J33"/>
    <mergeCell ref="L33:N33"/>
    <mergeCell ref="AA33:AB33"/>
    <mergeCell ref="F34:J34"/>
    <mergeCell ref="L34:N34"/>
    <mergeCell ref="C19:M19"/>
    <mergeCell ref="F28:J28"/>
    <mergeCell ref="L28:N28"/>
    <mergeCell ref="AA28:AB28"/>
    <mergeCell ref="F29:J29"/>
    <mergeCell ref="L29:N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81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</cp:revision>
  <cp:lastPrinted>2022-02-14T10:43:51Z</cp:lastPrinted>
  <dcterms:created xsi:type="dcterms:W3CDTF">1996-10-08T23:32:33Z</dcterms:created>
  <dcterms:modified xsi:type="dcterms:W3CDTF">2022-04-27T11:01:22Z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